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oorbeeld" sheetId="1" r:id="rId4"/>
    <sheet state="visible" name="Dag rapportage leeg" sheetId="2" r:id="rId5"/>
    <sheet state="visible" name="Meerdere producten" sheetId="3" r:id="rId6"/>
    <sheet state="visible" name="Template Meerdere producten" sheetId="4" r:id="rId7"/>
  </sheets>
  <definedNames/>
  <calcPr/>
</workbook>
</file>

<file path=xl/sharedStrings.xml><?xml version="1.0" encoding="utf-8"?>
<sst xmlns="http://schemas.openxmlformats.org/spreadsheetml/2006/main" count="126" uniqueCount="54">
  <si>
    <t>Elektrische Step</t>
  </si>
  <si>
    <t>Stap 1</t>
  </si>
  <si>
    <t>HUIDIGE SITUATIE</t>
  </si>
  <si>
    <t xml:space="preserve">Product 1 </t>
  </si>
  <si>
    <t>Verkoopprijs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</si>
  <si>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</si>
  <si>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</si>
  <si>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</si>
  <si>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</si>
  <si>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</si>
  <si>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</si>
  <si>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</si>
  <si>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</si>
  <si>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</si>
  <si>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Inkoop</t>
  </si>
  <si>
    <t>Vul in: Wat is de jouw verkoopprijs (inclusief BTW)</t>
  </si>
  <si>
    <t>Aantal orders</t>
  </si>
  <si>
    <t xml:space="preserve">Legenda </t>
  </si>
  <si>
    <t xml:space="preserve">Vul in: Voor welke prijs koop je het in? </t>
  </si>
  <si>
    <t>Cijfers die plus getallen aangeven</t>
  </si>
  <si>
    <t>Vul in: Hoeveel orders heb je gehad?</t>
  </si>
  <si>
    <t>Cijfers die min getallen aangeven</t>
  </si>
  <si>
    <t>Aantal verkocht</t>
  </si>
  <si>
    <t xml:space="preserve">Vul in: Hoeveel producten heb je verkocht </t>
  </si>
  <si>
    <t>Aantal verkochte producten/orders</t>
  </si>
  <si>
    <t>Marge</t>
  </si>
  <si>
    <t xml:space="preserve">Automatische berekening van jouw marge </t>
  </si>
  <si>
    <t>Omzet totaal</t>
  </si>
  <si>
    <t>BTW</t>
  </si>
  <si>
    <t>Winstmarge voor de looptijd</t>
  </si>
  <si>
    <t>Automatische berekening van jouw omzet</t>
  </si>
  <si>
    <t>Winst voor de maand</t>
  </si>
  <si>
    <t>Adkosten %</t>
  </si>
  <si>
    <t>Automatische berekening wat de BTW is die je moet afdragen</t>
  </si>
  <si>
    <t>Extra: onder aan de streep</t>
  </si>
  <si>
    <t>Adkosten</t>
  </si>
  <si>
    <t>Automatische berekening percentage van de advertentie kosten</t>
  </si>
  <si>
    <t>Inkoop totaal</t>
  </si>
  <si>
    <t>Winst</t>
  </si>
  <si>
    <t xml:space="preserve">Vul in: Hoeveel zijn je adkosten? </t>
  </si>
  <si>
    <t xml:space="preserve">Stap 2 </t>
  </si>
  <si>
    <t xml:space="preserve">Omzet </t>
  </si>
  <si>
    <t>Winstpercentage</t>
  </si>
  <si>
    <t xml:space="preserve">Maandwinst </t>
  </si>
  <si>
    <t>Inkomsten belasting</t>
  </si>
  <si>
    <t>Automatische berekening wat jouw totale inkoop kosten zijn als met het aantal verkochte producten</t>
  </si>
  <si>
    <t xml:space="preserve">Automatische berekening van jouw winst </t>
  </si>
  <si>
    <t>Onder aan de streep</t>
  </si>
  <si>
    <t xml:space="preserve">Automatische berekening wat jouw winstpercentage is </t>
  </si>
  <si>
    <t>Automatische berekening als je op deze manier doorgaat zou je maandelijkse winst dit bedrag zijn</t>
  </si>
  <si>
    <t xml:space="preserve">Optioneel </t>
  </si>
  <si>
    <t xml:space="preserve">Heb je meer dan 10 producten, dan kan je een product kolom kopieren en doortellen 11, 12, 13 etc. </t>
  </si>
  <si>
    <t>Opmerking: Dan moet je wel bij B8 de formule aanpassen anders klopt het niet meer</t>
  </si>
  <si>
    <t>Stap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</si>
</sst>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12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color rgb="FF93C47D"/>
      <name val="Arial"/>
    </font>
    <font>
      <color rgb="FFEA9999"/>
      <name val="Arial"/>
    </font>
    <font>
      <color rgb="FFB6D7A8"/>
      <name val="Arial"/>
    </font>
    <font>
      <color rgb="FF999999"/>
      <name val="Arial"/>
    </font>
    <font>
      <color rgb="FF000000"/>
      <name val="Arial"/>
    </font>
    <font>
      <color rgb="FF000000"/>
      <name val="Roboto"/>
    </font>
    <font>
      <b/>
      <i/>
      <color theme="1"/>
      <name val="Arial"/>
    </font>
    <font>
      <i/>
      <color rgb="FF999999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</fills>
  <borders count="4">
    <border/>
    <border>
      <right/>
    </border>
    <border>
      <bottom style="thick">
        <color rgb="FF000000"/>
      </bottom>
    </border>
    <border>
      <bottom style="medium">
        <color rgb="FFF6B26B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vertical="bottom"/>
    </xf>
    <xf borderId="1" fillId="0" fontId="3" numFmtId="0" xfId="0" applyBorder="1" applyFont="1"/>
    <xf borderId="1" fillId="3" fontId="1" numFmtId="0" xfId="0" applyAlignment="1" applyBorder="1" applyFill="1" applyFont="1">
      <alignment readingOrder="0" shrinkToFit="0" vertical="bottom" wrapText="0"/>
    </xf>
    <xf borderId="0" fillId="3" fontId="1" numFmtId="0" xfId="0" applyAlignment="1" applyFont="1">
      <alignment readingOrder="0"/>
    </xf>
    <xf borderId="0" fillId="0" fontId="1" numFmtId="164" xfId="0" applyAlignment="1" applyFont="1" applyNumberFormat="1">
      <alignment horizontal="center" readingOrder="0" vertical="bottom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horizontal="right" readingOrder="0" vertical="bottom"/>
    </xf>
    <xf borderId="0" fillId="0" fontId="5" numFmtId="164" xfId="0" applyAlignment="1" applyFont="1" applyNumberFormat="1">
      <alignment horizontal="right" readingOrder="0" vertical="bottom"/>
    </xf>
    <xf borderId="0" fillId="2" fontId="2" numFmtId="0" xfId="0" applyAlignment="1" applyFont="1">
      <alignment readingOrder="0"/>
    </xf>
    <xf borderId="0" fillId="4" fontId="1" numFmtId="0" xfId="0" applyAlignment="1" applyFill="1" applyFont="1">
      <alignment vertical="bottom"/>
    </xf>
    <xf borderId="0" fillId="0" fontId="2" numFmtId="0" xfId="0" applyAlignment="1" applyFont="1">
      <alignment readingOrder="0"/>
    </xf>
    <xf borderId="0" fillId="4" fontId="2" numFmtId="0" xfId="0" applyAlignment="1" applyFont="1">
      <alignment horizontal="right" readingOrder="0" vertical="bottom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4" fontId="2" numFmtId="0" xfId="0" applyAlignment="1" applyFont="1">
      <alignment readingOrder="0"/>
    </xf>
    <xf borderId="0" fillId="4" fontId="2" numFmtId="0" xfId="0" applyFont="1"/>
    <xf borderId="0" fillId="4" fontId="2" numFmtId="0" xfId="0" applyAlignment="1" applyFont="1">
      <alignment horizontal="right" vertical="bottom"/>
    </xf>
    <xf borderId="0" fillId="0" fontId="4" numFmtId="164" xfId="0" applyAlignment="1" applyFont="1" applyNumberFormat="1">
      <alignment horizontal="right" vertical="bottom"/>
    </xf>
    <xf borderId="0" fillId="0" fontId="6" numFmtId="164" xfId="0" applyAlignment="1" applyFont="1" applyNumberFormat="1">
      <alignment horizontal="right" vertical="bottom"/>
    </xf>
    <xf borderId="0" fillId="0" fontId="7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0" xfId="0" applyFont="1"/>
    <xf borderId="0" fillId="0" fontId="5" numFmtId="164" xfId="0" applyAlignment="1" applyFont="1" applyNumberFormat="1">
      <alignment horizontal="right" vertical="bottom"/>
    </xf>
    <xf borderId="0" fillId="6" fontId="2" numFmtId="0" xfId="0" applyAlignment="1" applyFill="1" applyFont="1">
      <alignment readingOrder="0"/>
    </xf>
    <xf borderId="0" fillId="6" fontId="2" numFmtId="0" xfId="0" applyFont="1"/>
    <xf borderId="0" fillId="6" fontId="1" numFmtId="0" xfId="0" applyAlignment="1" applyFont="1">
      <alignment readingOrder="0"/>
    </xf>
    <xf borderId="0" fillId="5" fontId="1" numFmtId="0" xfId="0" applyAlignment="1" applyFont="1">
      <alignment vertical="bottom"/>
    </xf>
    <xf borderId="0" fillId="0" fontId="5" numFmtId="10" xfId="0" applyAlignment="1" applyFont="1" applyNumberFormat="1">
      <alignment horizontal="right" vertical="bottom"/>
    </xf>
    <xf borderId="0" fillId="5" fontId="8" numFmtId="164" xfId="0" applyAlignment="1" applyFont="1" applyNumberFormat="1">
      <alignment horizontal="right" vertical="bottom"/>
    </xf>
    <xf borderId="0" fillId="5" fontId="2" numFmtId="164" xfId="0" applyAlignment="1" applyFont="1" applyNumberFormat="1">
      <alignment horizontal="right" vertical="bottom"/>
    </xf>
    <xf borderId="0" fillId="2" fontId="9" numFmtId="0" xfId="0" applyAlignment="1" applyFont="1">
      <alignment readingOrder="0"/>
    </xf>
    <xf borderId="0" fillId="0" fontId="6" numFmtId="10" xfId="0" applyAlignment="1" applyFont="1" applyNumberFormat="1">
      <alignment horizontal="right" vertical="bottom"/>
    </xf>
    <xf borderId="0" fillId="6" fontId="1" numFmtId="0" xfId="0" applyAlignment="1" applyFont="1">
      <alignment readingOrder="0" vertical="bottom"/>
    </xf>
    <xf borderId="0" fillId="6" fontId="8" numFmtId="164" xfId="0" applyAlignment="1" applyFont="1" applyNumberFormat="1">
      <alignment horizontal="right" vertical="bottom"/>
    </xf>
    <xf borderId="0" fillId="0" fontId="10" numFmtId="0" xfId="0" applyAlignment="1" applyFont="1">
      <alignment vertical="bottom"/>
    </xf>
    <xf borderId="0" fillId="0" fontId="1" numFmtId="0" xfId="0" applyAlignment="1" applyFont="1">
      <alignment readingOrder="0"/>
    </xf>
    <xf borderId="2" fillId="0" fontId="2" numFmtId="0" xfId="0" applyAlignment="1" applyBorder="1" applyFont="1">
      <alignment vertical="bottom"/>
    </xf>
    <xf borderId="0" fillId="6" fontId="1" numFmtId="0" xfId="0" applyAlignment="1" applyFont="1">
      <alignment vertical="bottom"/>
    </xf>
    <xf borderId="0" fillId="0" fontId="4" numFmtId="10" xfId="0" applyAlignment="1" applyFont="1" applyNumberFormat="1">
      <alignment horizontal="right" vertical="bottom"/>
    </xf>
    <xf borderId="0" fillId="6" fontId="2" numFmtId="164" xfId="0" applyAlignment="1" applyFont="1" applyNumberFormat="1">
      <alignment horizontal="right" vertical="bottom"/>
    </xf>
    <xf borderId="0" fillId="6" fontId="1" numFmtId="164" xfId="0" applyAlignment="1" applyFont="1" applyNumberFormat="1">
      <alignment horizontal="right" vertical="bottom"/>
    </xf>
    <xf borderId="0" fillId="0" fontId="4" numFmtId="164" xfId="0" applyFont="1" applyNumberFormat="1"/>
    <xf borderId="0" fillId="0" fontId="1" numFmtId="0" xfId="0" applyAlignment="1" applyFont="1">
      <alignment readingOrder="0" vertical="bottom"/>
    </xf>
    <xf borderId="0" fillId="2" fontId="1" numFmtId="0" xfId="0" applyAlignment="1" applyFont="1">
      <alignment readingOrder="0" vertical="bottom"/>
    </xf>
    <xf borderId="0" fillId="2" fontId="7" numFmtId="0" xfId="0" applyAlignment="1" applyFont="1">
      <alignment readingOrder="0"/>
    </xf>
    <xf borderId="0" fillId="2" fontId="2" numFmtId="0" xfId="0" applyAlignment="1" applyFont="1">
      <alignment vertical="bottom"/>
    </xf>
    <xf borderId="0" fillId="2" fontId="11" numFmtId="0" xfId="0" applyAlignment="1" applyFont="1">
      <alignment readingOrder="0"/>
    </xf>
    <xf borderId="0" fillId="0" fontId="11" numFmtId="0" xfId="0" applyAlignment="1" applyFont="1">
      <alignment readingOrder="0"/>
    </xf>
    <xf borderId="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2" width="19.43"/>
  </cols>
  <sheetData>
    <row r="1">
      <c r="A1" s="8" t="s">
        <v>0</v>
      </c>
    </row>
    <row r="2">
      <c r="A2" s="9" t="s">
        <v>4</v>
      </c>
      <c r="B2" s="10">
        <v>600.0</v>
      </c>
    </row>
    <row r="3">
      <c r="A3" s="9" t="s">
        <v>14</v>
      </c>
      <c r="B3" s="12">
        <v>300.0</v>
      </c>
    </row>
    <row r="4">
      <c r="A4" s="14" t="s">
        <v>16</v>
      </c>
      <c r="B4" s="21">
        <v>23.0</v>
      </c>
    </row>
    <row r="5">
      <c r="A5" s="14" t="s">
        <v>22</v>
      </c>
      <c r="B5" s="21">
        <v>23.0</v>
      </c>
    </row>
    <row r="6">
      <c r="A6" s="9" t="s">
        <v>25</v>
      </c>
      <c r="B6" s="23">
        <f>B2-B3</f>
        <v>300</v>
      </c>
    </row>
    <row r="7">
      <c r="A7" s="9" t="s">
        <v>27</v>
      </c>
      <c r="B7" s="23">
        <f>B2*B5</f>
        <v>13800</v>
      </c>
    </row>
    <row r="8">
      <c r="A8" s="9" t="s">
        <v>28</v>
      </c>
      <c r="B8" s="27">
        <f>(B7/121)*21</f>
        <v>2395.041322</v>
      </c>
    </row>
    <row r="9">
      <c r="A9" s="9" t="s">
        <v>32</v>
      </c>
      <c r="B9" s="32">
        <f>B10/B7</f>
        <v>0.07246376812</v>
      </c>
    </row>
    <row r="10">
      <c r="A10" s="9" t="s">
        <v>35</v>
      </c>
      <c r="B10" s="12">
        <v>1000.0</v>
      </c>
    </row>
    <row r="11">
      <c r="A11" s="9" t="s">
        <v>37</v>
      </c>
      <c r="B11" s="27">
        <f>B3*B5</f>
        <v>6900</v>
      </c>
    </row>
    <row r="12">
      <c r="A12" s="31" t="s">
        <v>38</v>
      </c>
      <c r="B12" s="34">
        <f>B7-B8-B10-B11</f>
        <v>3504.958678</v>
      </c>
    </row>
    <row r="13">
      <c r="A13" s="9" t="s">
        <v>42</v>
      </c>
      <c r="B13" s="36">
        <f>B12/B7</f>
        <v>0.2539825129</v>
      </c>
    </row>
    <row r="14">
      <c r="A14" s="37" t="s">
        <v>43</v>
      </c>
      <c r="B14" s="38">
        <f>B12/13*30</f>
        <v>8088.366179</v>
      </c>
    </row>
    <row r="15">
      <c r="A15" s="39" t="s">
        <v>44</v>
      </c>
      <c r="B15" s="27">
        <f>B14/100*20</f>
        <v>1617.673236</v>
      </c>
    </row>
    <row r="16">
      <c r="A16" s="4"/>
      <c r="B16" s="4"/>
    </row>
    <row r="17">
      <c r="A17" s="41"/>
      <c r="B17" s="41"/>
    </row>
    <row r="18">
      <c r="A18" s="42" t="s">
        <v>47</v>
      </c>
      <c r="B18" s="44">
        <f>B14-B15</f>
        <v>6470.692943</v>
      </c>
    </row>
  </sheetData>
  <mergeCells count="1">
    <mergeCell ref="A1:B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2" width="19.43"/>
    <col customWidth="1" min="4" max="4" width="43.0"/>
  </cols>
  <sheetData>
    <row r="1">
      <c r="A1" s="3" t="s">
        <v>2</v>
      </c>
      <c r="B1" s="5"/>
    </row>
    <row r="2">
      <c r="A2" s="9" t="s">
        <v>4</v>
      </c>
      <c r="B2" s="11">
        <v>495.0</v>
      </c>
      <c r="D2" s="13" t="s">
        <v>15</v>
      </c>
      <c r="F2" s="15" t="s">
        <v>17</v>
      </c>
    </row>
    <row r="3">
      <c r="A3" s="9" t="s">
        <v>14</v>
      </c>
      <c r="B3" s="12">
        <v>200.0</v>
      </c>
      <c r="D3" s="13" t="s">
        <v>18</v>
      </c>
      <c r="F3" s="17" t="s">
        <v>19</v>
      </c>
    </row>
    <row r="4">
      <c r="A4" s="14" t="s">
        <v>16</v>
      </c>
      <c r="B4" s="16">
        <v>0.0</v>
      </c>
      <c r="D4" s="13" t="s">
        <v>20</v>
      </c>
      <c r="F4" s="18" t="s">
        <v>21</v>
      </c>
    </row>
    <row r="5">
      <c r="A5" s="14" t="s">
        <v>22</v>
      </c>
      <c r="B5" s="16">
        <v>15.0</v>
      </c>
      <c r="D5" s="13" t="s">
        <v>23</v>
      </c>
      <c r="F5" s="19" t="s">
        <v>24</v>
      </c>
      <c r="G5" s="20"/>
    </row>
    <row r="6">
      <c r="A6" s="9" t="s">
        <v>25</v>
      </c>
      <c r="B6" s="22">
        <f>B2-B3</f>
        <v>295</v>
      </c>
      <c r="D6" s="24" t="s">
        <v>26</v>
      </c>
      <c r="F6" s="25" t="s">
        <v>29</v>
      </c>
      <c r="G6" s="26"/>
    </row>
    <row r="7">
      <c r="A7" s="9" t="s">
        <v>27</v>
      </c>
      <c r="B7" s="22">
        <f>B2*B5</f>
        <v>7425</v>
      </c>
      <c r="D7" s="24" t="s">
        <v>30</v>
      </c>
      <c r="F7" s="28" t="s">
        <v>31</v>
      </c>
      <c r="G7" s="29"/>
    </row>
    <row r="8">
      <c r="A8" s="9" t="s">
        <v>28</v>
      </c>
      <c r="B8" s="27">
        <f>(B7/121)*21</f>
        <v>1288.636364</v>
      </c>
      <c r="D8" s="24" t="s">
        <v>33</v>
      </c>
      <c r="F8" s="30" t="s">
        <v>34</v>
      </c>
      <c r="G8" s="29"/>
    </row>
    <row r="9">
      <c r="A9" s="9" t="s">
        <v>32</v>
      </c>
      <c r="B9" s="32">
        <f>B10/B7</f>
        <v>0.4454208754</v>
      </c>
      <c r="D9" s="24" t="s">
        <v>36</v>
      </c>
    </row>
    <row r="10">
      <c r="A10" s="9" t="s">
        <v>35</v>
      </c>
      <c r="B10" s="12">
        <f>2440+867.25</f>
        <v>3307.25</v>
      </c>
      <c r="D10" s="35" t="s">
        <v>39</v>
      </c>
    </row>
    <row r="11">
      <c r="A11" s="9" t="s">
        <v>37</v>
      </c>
      <c r="B11" s="27">
        <f>B3*B5</f>
        <v>3000</v>
      </c>
      <c r="D11" s="24" t="s">
        <v>45</v>
      </c>
    </row>
    <row r="12">
      <c r="A12" s="31" t="s">
        <v>38</v>
      </c>
      <c r="B12" s="34">
        <f>B7-B8-B10-B11</f>
        <v>-170.8863636</v>
      </c>
      <c r="D12" s="24" t="s">
        <v>46</v>
      </c>
      <c r="I12" s="15">
        <v>867.25</v>
      </c>
    </row>
    <row r="13">
      <c r="A13" s="9" t="s">
        <v>42</v>
      </c>
      <c r="B13" s="43">
        <f>B12/B7</f>
        <v>-0.02301499847</v>
      </c>
      <c r="D13" s="24" t="s">
        <v>48</v>
      </c>
      <c r="I13" s="15">
        <v>2440.0</v>
      </c>
    </row>
    <row r="14">
      <c r="A14" s="37" t="s">
        <v>43</v>
      </c>
      <c r="B14" s="38">
        <f>B12*30</f>
        <v>-5126.590909</v>
      </c>
      <c r="D14" s="24" t="s">
        <v>49</v>
      </c>
    </row>
    <row r="15">
      <c r="A15" s="39" t="s">
        <v>44</v>
      </c>
      <c r="B15" s="27">
        <f>B14/100*20</f>
        <v>-1025.318182</v>
      </c>
      <c r="D15" s="24" t="s">
        <v>50</v>
      </c>
    </row>
    <row r="16">
      <c r="A16" s="4"/>
      <c r="B16" s="4"/>
    </row>
    <row r="17">
      <c r="A17" s="41"/>
      <c r="B17" s="41"/>
    </row>
    <row r="18">
      <c r="A18" s="42" t="s">
        <v>47</v>
      </c>
      <c r="B18" s="45">
        <f>B14-B15</f>
        <v>-4101.272727</v>
      </c>
    </row>
  </sheetData>
  <mergeCells count="1">
    <mergeCell ref="A1:B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9.57"/>
  </cols>
  <sheetData>
    <row r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>
      <c r="A2" s="4"/>
      <c r="B2" s="6" t="s">
        <v>3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</row>
    <row r="3">
      <c r="A3" s="9" t="s">
        <v>4</v>
      </c>
      <c r="B3" s="11">
        <v>495.0</v>
      </c>
      <c r="C3" s="11">
        <v>325.0</v>
      </c>
      <c r="D3" s="11">
        <v>0.0</v>
      </c>
      <c r="E3" s="11">
        <v>0.0</v>
      </c>
      <c r="F3" s="11">
        <v>0.0</v>
      </c>
      <c r="G3" s="11">
        <v>0.0</v>
      </c>
      <c r="H3" s="11">
        <v>0.0</v>
      </c>
      <c r="I3" s="11">
        <v>0.0</v>
      </c>
      <c r="J3" s="11">
        <v>0.0</v>
      </c>
      <c r="K3" s="11">
        <v>0.0</v>
      </c>
    </row>
    <row r="4">
      <c r="A4" s="9" t="s">
        <v>14</v>
      </c>
      <c r="B4" s="12">
        <v>250.0</v>
      </c>
      <c r="C4" s="12">
        <v>175.0</v>
      </c>
      <c r="D4" s="12">
        <v>0.0</v>
      </c>
      <c r="E4" s="12">
        <v>0.0</v>
      </c>
      <c r="F4" s="12">
        <v>0.0</v>
      </c>
      <c r="G4" s="12">
        <v>0.0</v>
      </c>
      <c r="H4" s="12">
        <v>0.0</v>
      </c>
      <c r="I4" s="12">
        <v>0.0</v>
      </c>
      <c r="J4" s="12">
        <v>0.0</v>
      </c>
      <c r="K4" s="12">
        <v>0.0</v>
      </c>
    </row>
    <row r="5">
      <c r="A5" s="14" t="s">
        <v>16</v>
      </c>
      <c r="B5" s="16">
        <v>0.0</v>
      </c>
      <c r="C5" s="16">
        <v>0.0</v>
      </c>
      <c r="D5" s="16">
        <v>0.0</v>
      </c>
      <c r="E5" s="16">
        <v>0.0</v>
      </c>
      <c r="F5" s="16">
        <v>0.0</v>
      </c>
      <c r="G5" s="16">
        <v>0.0</v>
      </c>
      <c r="H5" s="16">
        <v>0.0</v>
      </c>
      <c r="I5" s="16">
        <v>0.0</v>
      </c>
      <c r="J5" s="16">
        <v>0.0</v>
      </c>
      <c r="K5" s="16">
        <v>0.0</v>
      </c>
    </row>
    <row r="6">
      <c r="A6" s="14" t="s">
        <v>22</v>
      </c>
      <c r="B6" s="16">
        <v>15.0</v>
      </c>
      <c r="C6" s="16">
        <v>6.0</v>
      </c>
      <c r="D6" s="16">
        <v>0.0</v>
      </c>
      <c r="E6" s="16">
        <v>0.0</v>
      </c>
      <c r="F6" s="16">
        <v>0.0</v>
      </c>
      <c r="G6" s="16">
        <v>0.0</v>
      </c>
      <c r="H6" s="16">
        <v>0.0</v>
      </c>
      <c r="I6" s="16">
        <v>0.0</v>
      </c>
      <c r="J6" s="16">
        <v>0.0</v>
      </c>
      <c r="K6" s="16">
        <v>0.0</v>
      </c>
    </row>
    <row r="7">
      <c r="A7" s="9" t="s">
        <v>25</v>
      </c>
      <c r="B7" s="22">
        <f t="shared" ref="B7:K7" si="1">B3-B4</f>
        <v>245</v>
      </c>
      <c r="C7" s="22">
        <f t="shared" si="1"/>
        <v>150</v>
      </c>
      <c r="D7" s="22">
        <f t="shared" si="1"/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</row>
    <row r="8">
      <c r="A8" s="31" t="s">
        <v>27</v>
      </c>
      <c r="B8" s="33">
        <f>(B3*B6)+(C3*C6)+(D3*D6)+(E3*E6)+(F3*F6)+(G3*G6)+(H3*+H6)+(I3*I6)+(J3*J6)+(K3*K6)</f>
        <v>9375</v>
      </c>
    </row>
    <row r="12">
      <c r="A12" s="1" t="s">
        <v>40</v>
      </c>
      <c r="B12" s="2"/>
    </row>
    <row r="13">
      <c r="A13" s="40" t="s">
        <v>41</v>
      </c>
      <c r="B13" s="46">
        <f>B8</f>
        <v>9375</v>
      </c>
    </row>
    <row r="14">
      <c r="A14" s="9" t="s">
        <v>28</v>
      </c>
      <c r="B14" s="27">
        <f>(B13/121)*21</f>
        <v>1627.066116</v>
      </c>
    </row>
    <row r="15">
      <c r="A15" s="9" t="s">
        <v>32</v>
      </c>
      <c r="B15" s="32">
        <f>B16/B13</f>
        <v>0.3527733333</v>
      </c>
    </row>
    <row r="16">
      <c r="A16" s="9" t="s">
        <v>35</v>
      </c>
      <c r="B16" s="12">
        <f>2440+867.25</f>
        <v>3307.25</v>
      </c>
    </row>
    <row r="17">
      <c r="A17" s="9" t="s">
        <v>37</v>
      </c>
      <c r="B17" s="27">
        <f>(B4*B6)+(C4*C6)+(D4*D6)+(E4*E6)+(F4*F6)+(G4*G6)+(H4*+H6)+(I4*I6)+(J4*J6)+(K4*K6)</f>
        <v>4800</v>
      </c>
    </row>
    <row r="18">
      <c r="A18" s="31" t="s">
        <v>38</v>
      </c>
      <c r="B18" s="34">
        <f>B13-B14-B16-B17</f>
        <v>-359.3161157</v>
      </c>
    </row>
    <row r="19">
      <c r="A19" s="9" t="s">
        <v>42</v>
      </c>
      <c r="B19" s="43">
        <f>B18/B13</f>
        <v>-0.03832705234</v>
      </c>
    </row>
    <row r="20">
      <c r="A20" s="47"/>
    </row>
    <row r="21">
      <c r="A21" s="37" t="s">
        <v>43</v>
      </c>
      <c r="B21" s="38">
        <f>B18*30</f>
        <v>-10779.48347</v>
      </c>
    </row>
    <row r="22">
      <c r="A22" s="39" t="s">
        <v>44</v>
      </c>
      <c r="B22" s="27">
        <f>B21/100*20</f>
        <v>-2155.896694</v>
      </c>
    </row>
    <row r="23">
      <c r="A23" s="4"/>
      <c r="B23" s="4"/>
    </row>
    <row r="24">
      <c r="A24" s="41"/>
      <c r="B24" s="41"/>
    </row>
    <row r="25">
      <c r="A25" s="42" t="s">
        <v>47</v>
      </c>
      <c r="B25" s="45">
        <f>B21-B22</f>
        <v>-8623.586777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9.57"/>
  </cols>
  <sheetData>
    <row r="1">
      <c r="A1" s="48" t="s">
        <v>1</v>
      </c>
      <c r="B1" s="49"/>
      <c r="C1" s="50"/>
      <c r="D1" s="50"/>
      <c r="E1" s="50"/>
      <c r="F1" s="50"/>
      <c r="G1" s="50"/>
      <c r="H1" s="51"/>
      <c r="I1" s="50"/>
      <c r="J1" s="50"/>
      <c r="K1" s="50"/>
    </row>
    <row r="2">
      <c r="A2" s="4"/>
      <c r="B2" s="24" t="s">
        <v>51</v>
      </c>
      <c r="C2" s="4"/>
      <c r="D2" s="4"/>
      <c r="E2" s="4"/>
      <c r="F2" s="4"/>
      <c r="G2" s="4"/>
      <c r="H2" s="52" t="s">
        <v>52</v>
      </c>
      <c r="I2" s="4"/>
      <c r="J2" s="4"/>
      <c r="K2" s="4"/>
    </row>
    <row r="3">
      <c r="A3" s="4"/>
      <c r="B3" s="6" t="s">
        <v>3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>
      <c r="A4" s="9" t="s">
        <v>4</v>
      </c>
      <c r="B4" s="11">
        <v>495.0</v>
      </c>
      <c r="C4" s="11">
        <v>325.0</v>
      </c>
      <c r="D4" s="11">
        <v>0.0</v>
      </c>
      <c r="E4" s="11">
        <v>0.0</v>
      </c>
      <c r="F4" s="11">
        <v>0.0</v>
      </c>
      <c r="G4" s="11">
        <v>0.0</v>
      </c>
      <c r="H4" s="11">
        <v>0.0</v>
      </c>
      <c r="I4" s="11">
        <v>0.0</v>
      </c>
      <c r="J4" s="11">
        <v>0.0</v>
      </c>
      <c r="K4" s="11">
        <v>0.0</v>
      </c>
      <c r="M4" s="13" t="s">
        <v>15</v>
      </c>
      <c r="N4" s="2"/>
      <c r="O4" s="2"/>
    </row>
    <row r="5">
      <c r="A5" s="9" t="s">
        <v>14</v>
      </c>
      <c r="B5" s="12">
        <v>250.0</v>
      </c>
      <c r="C5" s="12">
        <v>175.0</v>
      </c>
      <c r="D5" s="12">
        <v>0.0</v>
      </c>
      <c r="E5" s="12">
        <v>0.0</v>
      </c>
      <c r="F5" s="12">
        <v>0.0</v>
      </c>
      <c r="G5" s="12">
        <v>0.0</v>
      </c>
      <c r="H5" s="12">
        <v>0.0</v>
      </c>
      <c r="I5" s="12">
        <v>0.0</v>
      </c>
      <c r="J5" s="12">
        <v>0.0</v>
      </c>
      <c r="K5" s="12">
        <v>0.0</v>
      </c>
      <c r="M5" s="13" t="s">
        <v>18</v>
      </c>
      <c r="N5" s="2"/>
      <c r="O5" s="2"/>
    </row>
    <row r="6">
      <c r="A6" s="14" t="s">
        <v>16</v>
      </c>
      <c r="B6" s="16">
        <v>0.0</v>
      </c>
      <c r="C6" s="16">
        <v>0.0</v>
      </c>
      <c r="D6" s="16">
        <v>0.0</v>
      </c>
      <c r="E6" s="16">
        <v>0.0</v>
      </c>
      <c r="F6" s="16">
        <v>0.0</v>
      </c>
      <c r="G6" s="16">
        <v>0.0</v>
      </c>
      <c r="H6" s="16">
        <v>0.0</v>
      </c>
      <c r="I6" s="16">
        <v>0.0</v>
      </c>
      <c r="J6" s="16">
        <v>0.0</v>
      </c>
      <c r="K6" s="16">
        <v>0.0</v>
      </c>
      <c r="M6" s="13" t="s">
        <v>20</v>
      </c>
      <c r="N6" s="2"/>
      <c r="O6" s="2"/>
    </row>
    <row r="7">
      <c r="A7" s="14" t="s">
        <v>22</v>
      </c>
      <c r="B7" s="16">
        <v>15.0</v>
      </c>
      <c r="C7" s="16">
        <v>6.0</v>
      </c>
      <c r="D7" s="16">
        <v>0.0</v>
      </c>
      <c r="E7" s="16">
        <v>0.0</v>
      </c>
      <c r="F7" s="16">
        <v>0.0</v>
      </c>
      <c r="G7" s="16">
        <v>0.0</v>
      </c>
      <c r="H7" s="16">
        <v>0.0</v>
      </c>
      <c r="I7" s="16">
        <v>0.0</v>
      </c>
      <c r="J7" s="16">
        <v>0.0</v>
      </c>
      <c r="K7" s="16">
        <v>0.0</v>
      </c>
      <c r="M7" s="13" t="s">
        <v>23</v>
      </c>
      <c r="N7" s="2"/>
      <c r="O7" s="2"/>
    </row>
    <row r="8">
      <c r="A8" s="9" t="s">
        <v>25</v>
      </c>
      <c r="B8" s="22">
        <f t="shared" ref="B8:K8" si="1">B4-B5</f>
        <v>245</v>
      </c>
      <c r="C8" s="22">
        <f t="shared" si="1"/>
        <v>150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M8" s="24" t="s">
        <v>26</v>
      </c>
    </row>
    <row r="9">
      <c r="A9" s="31" t="s">
        <v>27</v>
      </c>
      <c r="B9" s="33">
        <f>(B4*B7)+(C4*C7)+(D4*D7)+(E4*E7)+(F4*F7)+(G4*G7)+(H4*+H7)+(I4*I7)+(J4*J7)+(K4*K7)</f>
        <v>9375</v>
      </c>
      <c r="M9" s="24" t="s">
        <v>30</v>
      </c>
    </row>
    <row r="10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4">
      <c r="A14" s="1" t="s">
        <v>53</v>
      </c>
      <c r="B14" s="2"/>
    </row>
    <row r="15">
      <c r="A15" s="40" t="s">
        <v>41</v>
      </c>
      <c r="B15" s="46">
        <f>B9</f>
        <v>9375</v>
      </c>
      <c r="D15" s="24" t="s">
        <v>30</v>
      </c>
    </row>
    <row r="16">
      <c r="A16" s="9" t="s">
        <v>28</v>
      </c>
      <c r="B16" s="27">
        <f>(B15/121)*21</f>
        <v>1627.066116</v>
      </c>
      <c r="D16" s="24" t="s">
        <v>33</v>
      </c>
    </row>
    <row r="17">
      <c r="A17" s="9" t="s">
        <v>32</v>
      </c>
      <c r="B17" s="32">
        <f>B18/B15</f>
        <v>0.3527733333</v>
      </c>
      <c r="D17" s="24" t="s">
        <v>36</v>
      </c>
    </row>
    <row r="18">
      <c r="A18" s="9" t="s">
        <v>35</v>
      </c>
      <c r="B18" s="12">
        <f>2440+867.25</f>
        <v>3307.25</v>
      </c>
      <c r="D18" s="35" t="s">
        <v>39</v>
      </c>
      <c r="E18" s="2"/>
    </row>
    <row r="19">
      <c r="A19" s="9" t="s">
        <v>37</v>
      </c>
      <c r="B19" s="27">
        <f>(B5*B7)+(C5*C7)+(D5*D7)+(E5*E7)+(F5*F7)+(G5*G7)+(H5*+H7)+(I5*I7)+(J5*J7)+(K5*K7)</f>
        <v>4800</v>
      </c>
      <c r="D19" s="24" t="s">
        <v>45</v>
      </c>
    </row>
    <row r="20">
      <c r="A20" s="31" t="s">
        <v>38</v>
      </c>
      <c r="B20" s="34">
        <f>B15-B16-B18-B19</f>
        <v>-359.3161157</v>
      </c>
      <c r="D20" s="24" t="s">
        <v>46</v>
      </c>
    </row>
    <row r="21">
      <c r="A21" s="9" t="s">
        <v>42</v>
      </c>
      <c r="B21" s="43">
        <f>B20/B15</f>
        <v>-0.03832705234</v>
      </c>
      <c r="D21" s="24" t="s">
        <v>48</v>
      </c>
    </row>
    <row r="22">
      <c r="A22" s="47"/>
    </row>
    <row r="23">
      <c r="A23" s="37" t="s">
        <v>43</v>
      </c>
      <c r="B23" s="38">
        <f>B20*30</f>
        <v>-10779.48347</v>
      </c>
      <c r="D23" s="24" t="s">
        <v>49</v>
      </c>
    </row>
    <row r="24">
      <c r="A24" s="39" t="s">
        <v>44</v>
      </c>
      <c r="B24" s="27">
        <f>B23/100*20</f>
        <v>-2155.896694</v>
      </c>
      <c r="D24" s="24" t="s">
        <v>50</v>
      </c>
    </row>
    <row r="25">
      <c r="A25" s="4"/>
      <c r="B25" s="4"/>
    </row>
    <row r="26">
      <c r="A26" s="41"/>
      <c r="B26" s="41"/>
    </row>
    <row r="27">
      <c r="A27" s="42" t="s">
        <v>47</v>
      </c>
      <c r="B27" s="45">
        <f>B23-B24</f>
        <v>-8623.586777</v>
      </c>
    </row>
  </sheetData>
  <drawing r:id="rId1"/>
</worksheet>
</file>